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Front" sheetId="1" r:id="rId1"/>
    <sheet name="Exponents" sheetId="2" r:id="rId2"/>
  </sheets>
  <definedNames>
    <definedName name="Accum01">'Front'!$C$18</definedName>
    <definedName name="Accum02">'Front'!$G$18</definedName>
    <definedName name="Accum03">'Front'!$C$25</definedName>
    <definedName name="Accum04">'Front'!$G$25</definedName>
    <definedName name="Accum05">'Front'!$C$38</definedName>
    <definedName name="Accum06">'Front'!$G$38</definedName>
    <definedName name="Accum07">'Front'!$C$49</definedName>
    <definedName name="Accum08">'Front'!$G$49</definedName>
    <definedName name="Annper">'Front'!$G$57</definedName>
    <definedName name="Annrate">'Front'!$G$56</definedName>
    <definedName name="Conper">'Front'!$C$57</definedName>
    <definedName name="Conrate">'Front'!$C$56</definedName>
    <definedName name="Init01">'Front'!$C$14</definedName>
    <definedName name="Init02">'Front'!$G$14</definedName>
    <definedName name="Init03">'Front'!$C$29</definedName>
    <definedName name="Init04">'Front'!$G$29</definedName>
    <definedName name="Init05">'Front'!$C$36</definedName>
    <definedName name="Init06">'Front'!$G$36</definedName>
    <definedName name="Init07">'Front'!$C$47</definedName>
    <definedName name="Init08">'Front'!$G$47</definedName>
    <definedName name="Inps01">'Front'!$C$14:$C$16</definedName>
    <definedName name="Inps08">'Front'!$G$47:$G$51</definedName>
    <definedName name="Int01">'Front'!$C$15</definedName>
    <definedName name="Int02">'Front'!$G$15</definedName>
    <definedName name="Int03">'Front'!$C$26</definedName>
    <definedName name="Int04">'Front'!$G$26</definedName>
    <definedName name="Int05">'Front'!$C$37</definedName>
    <definedName name="Int06">'Front'!$G$37</definedName>
    <definedName name="Int07">'Front'!$C$51</definedName>
    <definedName name="Int08">'Front'!$G$51</definedName>
    <definedName name="Per_table">'Exponents'!$B$4:$C$6</definedName>
    <definedName name="Periods">'Exponents'!$B$4:$B$6</definedName>
    <definedName name="_xlnm.Print_Area" localSheetId="0">'Front'!$A$1:$H$61</definedName>
    <definedName name="Yrs01">'Front'!$C$16</definedName>
    <definedName name="Yrs02">'Front'!$G$16</definedName>
    <definedName name="Yrs03">'Front'!$C$27</definedName>
    <definedName name="Yrs04">'Front'!$G$27</definedName>
    <definedName name="Yrs05">'Front'!$C$40</definedName>
    <definedName name="Yrs06">'Front'!$G$40</definedName>
    <definedName name="Yrs07">'Front'!$C$48</definedName>
    <definedName name="Yrs08">'Front'!$G$48</definedName>
  </definedNames>
  <calcPr fullCalcOnLoad="1"/>
</workbook>
</file>

<file path=xl/sharedStrings.xml><?xml version="1.0" encoding="utf-8"?>
<sst xmlns="http://schemas.openxmlformats.org/spreadsheetml/2006/main" count="69" uniqueCount="38">
  <si>
    <t>Annual interest</t>
  </si>
  <si>
    <t>Years invested</t>
  </si>
  <si>
    <t>Annual investment</t>
  </si>
  <si>
    <t>Investment</t>
  </si>
  <si>
    <t>Years to achieve target</t>
  </si>
  <si>
    <t>Annual Investment</t>
  </si>
  <si>
    <t>Exponents</t>
  </si>
  <si>
    <t>Daily</t>
  </si>
  <si>
    <t>Weekly</t>
  </si>
  <si>
    <t>Monthly</t>
  </si>
  <si>
    <t>Annual rate</t>
  </si>
  <si>
    <t>2. How much do you need to start?</t>
  </si>
  <si>
    <t>3. How long will it take?</t>
  </si>
  <si>
    <t>4. What interest or earnings rate do you need?</t>
  </si>
  <si>
    <t>Amount to start</t>
  </si>
  <si>
    <t>Amount needed each year</t>
  </si>
  <si>
    <t>Interest rate needed</t>
  </si>
  <si>
    <t xml:space="preserve">  (same amount at the start of each year)</t>
  </si>
  <si>
    <t>Single investment</t>
  </si>
  <si>
    <t>Regular investment</t>
  </si>
  <si>
    <r>
      <t xml:space="preserve">2. All dollar amounts are in dollars of the day, </t>
    </r>
    <r>
      <rPr>
        <b/>
        <sz val="10"/>
        <rFont val="Arial"/>
        <family val="2"/>
      </rPr>
      <t>not adjusted</t>
    </r>
    <r>
      <rPr>
        <sz val="10"/>
        <rFont val="Arial"/>
        <family val="0"/>
      </rPr>
      <t xml:space="preserve"> for inflation.</t>
    </r>
  </si>
  <si>
    <t>Days in a year</t>
  </si>
  <si>
    <t>Months in a year</t>
  </si>
  <si>
    <t>Weeks in a year</t>
  </si>
  <si>
    <t>1. How much will it be worth?</t>
  </si>
  <si>
    <t>Your target</t>
  </si>
  <si>
    <t>5. Show the annual, daily, weekly, or monthly rate</t>
  </si>
  <si>
    <r>
      <t xml:space="preserve">Period to convert </t>
    </r>
    <r>
      <rPr>
        <b/>
        <i/>
        <sz val="10"/>
        <rFont val="Arial"/>
        <family val="2"/>
      </rPr>
      <t>from</t>
    </r>
  </si>
  <si>
    <r>
      <t>Period to convert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to</t>
    </r>
  </si>
  <si>
    <t xml:space="preserve">    You can also convert your interest and earnings rates to yearly, daily, weekly or monthly rates.</t>
  </si>
  <si>
    <r>
      <t xml:space="preserve">3. Interest payments are assumed to be credited at the end of each year, and </t>
    </r>
    <r>
      <rPr>
        <b/>
        <sz val="10"/>
        <rFont val="Arial"/>
        <family val="2"/>
      </rPr>
      <t>fully re-invested</t>
    </r>
    <r>
      <rPr>
        <sz val="10"/>
        <rFont val="Arial"/>
        <family val="0"/>
      </rPr>
      <t>.</t>
    </r>
  </si>
  <si>
    <t xml:space="preserve">          savings accounts, loans and single or regular investments.</t>
  </si>
  <si>
    <t>Interest rate</t>
  </si>
  <si>
    <t>Annual interest rate</t>
  </si>
  <si>
    <t>1. The compound interest calculators in this toolkit can answer questions about investments,</t>
  </si>
  <si>
    <t>Read more</t>
  </si>
  <si>
    <t>4. Take care with interest rates that look too good to be true.</t>
  </si>
  <si>
    <t xml:space="preserve">    Fees and taxes may also apply to your investments.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</si>
</sst>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00"/>
    <numFmt numFmtId="172" formatCode="&quot;$&quot;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3" borderId="0" xfId="0" applyFont="1" applyFill="1" applyAlignment="1">
      <alignment vertical="top"/>
    </xf>
    <xf numFmtId="164" fontId="0" fillId="5" borderId="1" xfId="0" applyNumberFormat="1" applyFill="1" applyBorder="1" applyAlignment="1" applyProtection="1">
      <alignment/>
      <protection locked="0"/>
    </xf>
    <xf numFmtId="10" fontId="0" fillId="5" borderId="1" xfId="0" applyNumberFormat="1" applyFill="1" applyBorder="1" applyAlignment="1" applyProtection="1">
      <alignment/>
      <protection locked="0"/>
    </xf>
    <xf numFmtId="1" fontId="0" fillId="5" borderId="1" xfId="0" applyNumberFormat="1" applyFill="1" applyBorder="1" applyAlignment="1" applyProtection="1">
      <alignment/>
      <protection locked="0"/>
    </xf>
    <xf numFmtId="164" fontId="0" fillId="6" borderId="1" xfId="0" applyNumberFormat="1" applyFill="1" applyBorder="1" applyAlignment="1" applyProtection="1">
      <alignment/>
      <protection locked="0"/>
    </xf>
    <xf numFmtId="10" fontId="0" fillId="6" borderId="1" xfId="0" applyNumberFormat="1" applyFill="1" applyBorder="1" applyAlignment="1" applyProtection="1">
      <alignment/>
      <protection locked="0"/>
    </xf>
    <xf numFmtId="1" fontId="0" fillId="6" borderId="1" xfId="0" applyNumberForma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 horizontal="right"/>
      <protection locked="0"/>
    </xf>
    <xf numFmtId="171" fontId="0" fillId="0" borderId="0" xfId="0" applyNumberFormat="1" applyAlignment="1" applyProtection="1">
      <alignment/>
      <protection locked="0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 vertical="top"/>
    </xf>
    <xf numFmtId="165" fontId="0" fillId="7" borderId="0" xfId="0" applyNumberFormat="1" applyFill="1" applyBorder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5" fillId="8" borderId="0" xfId="0" applyFont="1" applyFill="1" applyAlignment="1">
      <alignment vertical="top"/>
    </xf>
    <xf numFmtId="10" fontId="0" fillId="8" borderId="0" xfId="0" applyNumberFormat="1" applyFill="1" applyBorder="1" applyAlignment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  <xf numFmtId="0" fontId="5" fillId="9" borderId="0" xfId="0" applyFont="1" applyFill="1" applyAlignment="1">
      <alignment vertical="top"/>
    </xf>
    <xf numFmtId="0" fontId="2" fillId="3" borderId="0" xfId="0" applyFont="1" applyFill="1" applyAlignment="1">
      <alignment/>
    </xf>
    <xf numFmtId="0" fontId="2" fillId="9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4" borderId="0" xfId="0" applyFont="1" applyFill="1" applyAlignment="1">
      <alignment/>
    </xf>
    <xf numFmtId="0" fontId="6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0D2B2"/>
      <rgbColor rgb="0000FFFF"/>
      <rgbColor rgb="00EFCCA1"/>
      <rgbColor rgb="00008000"/>
      <rgbColor rgb="00000080"/>
      <rgbColor rgb="00808000"/>
      <rgbColor rgb="00800080"/>
      <rgbColor rgb="00008080"/>
      <rgbColor rgb="00EFF0D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0E8F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CDE88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361950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82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do.gov.au/fido/fido.nsf/byheadline/higher+returns=higher+risk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0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3.140625" style="0" customWidth="1"/>
    <col min="2" max="2" width="27.421875" style="0" customWidth="1"/>
    <col min="3" max="3" width="12.28125" style="0" bestFit="1" customWidth="1"/>
    <col min="4" max="4" width="6.28125" style="0" customWidth="1"/>
    <col min="6" max="6" width="26.7109375" style="0" customWidth="1"/>
    <col min="7" max="7" width="10.140625" style="0" bestFit="1" customWidth="1"/>
  </cols>
  <sheetData>
    <row r="1" ht="49.5" customHeight="1">
      <c r="A1" s="4"/>
    </row>
    <row r="2" spans="1:2" ht="13.5" customHeight="1">
      <c r="A2" s="4"/>
      <c r="B2" t="s">
        <v>34</v>
      </c>
    </row>
    <row r="3" spans="1:2" ht="11.25" customHeight="1">
      <c r="A3" s="4"/>
      <c r="B3" t="s">
        <v>31</v>
      </c>
    </row>
    <row r="4" spans="1:2" ht="11.25" customHeight="1">
      <c r="A4" s="4"/>
      <c r="B4" t="s">
        <v>29</v>
      </c>
    </row>
    <row r="5" spans="1:2" ht="15.75">
      <c r="A5" s="4"/>
      <c r="B5" t="s">
        <v>20</v>
      </c>
    </row>
    <row r="6" spans="1:2" ht="14.25" customHeight="1">
      <c r="A6" s="4"/>
      <c r="B6" t="s">
        <v>30</v>
      </c>
    </row>
    <row r="7" spans="1:2" ht="12.75" customHeight="1">
      <c r="A7" s="4"/>
      <c r="B7" t="s">
        <v>37</v>
      </c>
    </row>
    <row r="8" spans="1:6" ht="15.75">
      <c r="A8" s="4"/>
      <c r="B8" t="s">
        <v>36</v>
      </c>
      <c r="F8" s="35" t="s">
        <v>35</v>
      </c>
    </row>
    <row r="10" spans="1:8" ht="15.75">
      <c r="A10" s="30" t="s">
        <v>24</v>
      </c>
      <c r="B10" s="7"/>
      <c r="C10" s="7"/>
      <c r="D10" s="7"/>
      <c r="E10" s="7"/>
      <c r="F10" s="7"/>
      <c r="G10" s="7"/>
      <c r="H10" s="7"/>
    </row>
    <row r="11" spans="1:8" ht="6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6" t="s">
        <v>18</v>
      </c>
      <c r="B12" s="7"/>
      <c r="C12" s="7"/>
      <c r="D12" s="7"/>
      <c r="E12" s="6" t="s">
        <v>19</v>
      </c>
      <c r="F12" s="7"/>
      <c r="G12" s="7"/>
      <c r="H12" s="7"/>
    </row>
    <row r="13" spans="1:8" ht="12.75">
      <c r="A13" s="7"/>
      <c r="B13" s="7"/>
      <c r="C13" s="7"/>
      <c r="D13" s="7"/>
      <c r="E13" s="10" t="s">
        <v>17</v>
      </c>
      <c r="F13" s="7"/>
      <c r="G13" s="7"/>
      <c r="H13" s="7"/>
    </row>
    <row r="14" spans="1:8" ht="12.75">
      <c r="A14" s="7"/>
      <c r="B14" s="7" t="s">
        <v>3</v>
      </c>
      <c r="C14" s="11">
        <v>20000</v>
      </c>
      <c r="D14" s="7"/>
      <c r="E14" s="7"/>
      <c r="F14" s="7" t="s">
        <v>2</v>
      </c>
      <c r="G14" s="11">
        <v>1000</v>
      </c>
      <c r="H14" s="7"/>
    </row>
    <row r="15" spans="1:8" ht="12.75">
      <c r="A15" s="7"/>
      <c r="B15" s="7" t="s">
        <v>0</v>
      </c>
      <c r="C15" s="12">
        <v>0.07</v>
      </c>
      <c r="D15" s="7"/>
      <c r="E15" s="7"/>
      <c r="F15" s="7" t="s">
        <v>0</v>
      </c>
      <c r="G15" s="12">
        <v>0.07</v>
      </c>
      <c r="H15" s="7"/>
    </row>
    <row r="16" spans="1:12" ht="12.75">
      <c r="A16" s="7"/>
      <c r="B16" s="7" t="s">
        <v>1</v>
      </c>
      <c r="C16" s="13">
        <v>20</v>
      </c>
      <c r="D16" s="7"/>
      <c r="E16" s="7"/>
      <c r="F16" s="7" t="s">
        <v>1</v>
      </c>
      <c r="G16" s="13">
        <v>20</v>
      </c>
      <c r="H16" s="7"/>
      <c r="L16" s="5"/>
    </row>
    <row r="17" spans="1:8" ht="12.75">
      <c r="A17" s="7"/>
      <c r="B17" s="7"/>
      <c r="C17" s="7"/>
      <c r="D17" s="7"/>
      <c r="E17" s="7"/>
      <c r="F17" s="7"/>
      <c r="G17" s="7"/>
      <c r="H17" s="7"/>
    </row>
    <row r="18" spans="1:8" ht="12.75">
      <c r="A18" s="7"/>
      <c r="B18" s="6" t="str">
        <f>"Value after "&amp;TEXT(C16,"##")&amp;" years"</f>
        <v>Value after 20 years</v>
      </c>
      <c r="C18" s="1">
        <f>Init01*(1+Int01)^Yrs01</f>
        <v>77393.6892497236</v>
      </c>
      <c r="D18" s="7"/>
      <c r="E18" s="7"/>
      <c r="F18" s="6" t="str">
        <f>"Value after "&amp;TEXT(G16,"##")&amp;" years"</f>
        <v>Value after 20 years</v>
      </c>
      <c r="G18" s="1">
        <f>(Init02*((1+Int02)^Yrs02-1)/(1-1/(1+Int02)))</f>
        <v>43865.17678371731</v>
      </c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1" spans="1:8" ht="15.75">
      <c r="A21" s="31" t="s">
        <v>11</v>
      </c>
      <c r="B21" s="28"/>
      <c r="C21" s="28"/>
      <c r="D21" s="28"/>
      <c r="E21" s="28"/>
      <c r="F21" s="28"/>
      <c r="G21" s="28"/>
      <c r="H21" s="28"/>
    </row>
    <row r="22" spans="1:8" ht="6" customHeight="1">
      <c r="A22" s="28"/>
      <c r="B22" s="28"/>
      <c r="C22" s="28"/>
      <c r="D22" s="28"/>
      <c r="E22" s="28"/>
      <c r="F22" s="28"/>
      <c r="G22" s="28"/>
      <c r="H22" s="28"/>
    </row>
    <row r="23" spans="1:8" ht="12.75">
      <c r="A23" s="27" t="s">
        <v>18</v>
      </c>
      <c r="B23" s="28"/>
      <c r="C23" s="28"/>
      <c r="D23" s="28"/>
      <c r="E23" s="27" t="s">
        <v>19</v>
      </c>
      <c r="F23" s="28"/>
      <c r="G23" s="28"/>
      <c r="H23" s="28"/>
    </row>
    <row r="24" spans="1:8" ht="12.75">
      <c r="A24" s="28"/>
      <c r="B24" s="28"/>
      <c r="C24" s="28"/>
      <c r="D24" s="28"/>
      <c r="E24" s="29" t="s">
        <v>17</v>
      </c>
      <c r="F24" s="28"/>
      <c r="G24" s="28"/>
      <c r="H24" s="28"/>
    </row>
    <row r="25" spans="1:8" ht="12.75">
      <c r="A25" s="28"/>
      <c r="B25" s="28" t="s">
        <v>25</v>
      </c>
      <c r="C25" s="11">
        <v>77394</v>
      </c>
      <c r="D25" s="28"/>
      <c r="E25" s="28"/>
      <c r="F25" s="28" t="s">
        <v>25</v>
      </c>
      <c r="G25" s="14">
        <v>43865</v>
      </c>
      <c r="H25" s="28"/>
    </row>
    <row r="26" spans="1:8" ht="12.75">
      <c r="A26" s="28"/>
      <c r="B26" s="28" t="s">
        <v>0</v>
      </c>
      <c r="C26" s="12">
        <v>0.07</v>
      </c>
      <c r="D26" s="28"/>
      <c r="E26" s="28"/>
      <c r="F26" s="28" t="s">
        <v>0</v>
      </c>
      <c r="G26" s="15">
        <v>0.07</v>
      </c>
      <c r="H26" s="28"/>
    </row>
    <row r="27" spans="1:8" ht="12.75">
      <c r="A27" s="28"/>
      <c r="B27" s="28" t="s">
        <v>1</v>
      </c>
      <c r="C27" s="13">
        <v>20</v>
      </c>
      <c r="D27" s="28"/>
      <c r="E27" s="28"/>
      <c r="F27" s="28" t="s">
        <v>1</v>
      </c>
      <c r="G27" s="16">
        <v>20</v>
      </c>
      <c r="H27" s="28"/>
    </row>
    <row r="28" spans="1:8" ht="12.75">
      <c r="A28" s="28"/>
      <c r="B28" s="28"/>
      <c r="C28" s="28"/>
      <c r="D28" s="28"/>
      <c r="E28" s="28"/>
      <c r="F28" s="28"/>
      <c r="G28" s="28"/>
      <c r="H28" s="28"/>
    </row>
    <row r="29" spans="1:8" ht="12.75">
      <c r="A29" s="28"/>
      <c r="B29" s="27" t="s">
        <v>14</v>
      </c>
      <c r="C29" s="1">
        <f>Accum03/(1+Int03)^Yrs03</f>
        <v>20000.080303776555</v>
      </c>
      <c r="D29" s="28"/>
      <c r="E29" s="28"/>
      <c r="F29" s="27" t="s">
        <v>15</v>
      </c>
      <c r="G29" s="1">
        <f>Accum04*(1-(1/(1+Int04)))/((1+Int04)^Yrs04-1)</f>
        <v>999.9959698391692</v>
      </c>
      <c r="H29" s="28"/>
    </row>
    <row r="30" spans="1:8" ht="12.75">
      <c r="A30" s="28"/>
      <c r="B30" s="28"/>
      <c r="C30" s="28"/>
      <c r="D30" s="28"/>
      <c r="E30" s="28"/>
      <c r="F30" s="28"/>
      <c r="G30" s="28"/>
      <c r="H30" s="28"/>
    </row>
    <row r="32" spans="1:8" ht="15.75">
      <c r="A32" s="32" t="s">
        <v>12</v>
      </c>
      <c r="B32" s="20"/>
      <c r="C32" s="20"/>
      <c r="D32" s="20"/>
      <c r="E32" s="20"/>
      <c r="F32" s="20"/>
      <c r="G32" s="20"/>
      <c r="H32" s="20"/>
    </row>
    <row r="33" spans="1:8" ht="6" customHeight="1">
      <c r="A33" s="20"/>
      <c r="B33" s="20"/>
      <c r="C33" s="20"/>
      <c r="D33" s="20"/>
      <c r="E33" s="20"/>
      <c r="F33" s="20"/>
      <c r="G33" s="20"/>
      <c r="H33" s="20"/>
    </row>
    <row r="34" spans="1:8" ht="12.75">
      <c r="A34" s="19" t="s">
        <v>18</v>
      </c>
      <c r="B34" s="20"/>
      <c r="C34" s="20"/>
      <c r="D34" s="20"/>
      <c r="E34" s="19" t="s">
        <v>19</v>
      </c>
      <c r="F34" s="20"/>
      <c r="G34" s="20"/>
      <c r="H34" s="20"/>
    </row>
    <row r="35" spans="1:8" ht="12.75">
      <c r="A35" s="20"/>
      <c r="B35" s="20"/>
      <c r="C35" s="20"/>
      <c r="D35" s="20"/>
      <c r="E35" s="21" t="s">
        <v>17</v>
      </c>
      <c r="F35" s="20"/>
      <c r="G35" s="20"/>
      <c r="H35" s="20"/>
    </row>
    <row r="36" spans="1:8" ht="12.75">
      <c r="A36" s="20"/>
      <c r="B36" s="20" t="s">
        <v>3</v>
      </c>
      <c r="C36" s="11">
        <v>20000</v>
      </c>
      <c r="D36" s="20"/>
      <c r="E36" s="20"/>
      <c r="F36" s="20" t="s">
        <v>5</v>
      </c>
      <c r="G36" s="11">
        <v>1000</v>
      </c>
      <c r="H36" s="20"/>
    </row>
    <row r="37" spans="1:8" ht="12.75">
      <c r="A37" s="20"/>
      <c r="B37" s="20" t="s">
        <v>0</v>
      </c>
      <c r="C37" s="12">
        <v>0.07</v>
      </c>
      <c r="D37" s="20"/>
      <c r="E37" s="20"/>
      <c r="F37" s="20" t="s">
        <v>0</v>
      </c>
      <c r="G37" s="12">
        <v>0.07</v>
      </c>
      <c r="H37" s="20"/>
    </row>
    <row r="38" spans="1:8" ht="12.75">
      <c r="A38" s="20"/>
      <c r="B38" s="20" t="s">
        <v>25</v>
      </c>
      <c r="C38" s="11">
        <v>77394</v>
      </c>
      <c r="D38" s="20"/>
      <c r="E38" s="20"/>
      <c r="F38" s="20" t="s">
        <v>25</v>
      </c>
      <c r="G38" s="11">
        <v>43865</v>
      </c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19" t="s">
        <v>4</v>
      </c>
      <c r="C40" s="2">
        <f>LN(Accum05/Init05)/LN(1+Int05)</f>
        <v>20.00005934467886</v>
      </c>
      <c r="D40" s="20"/>
      <c r="E40" s="20"/>
      <c r="F40" s="19" t="s">
        <v>4</v>
      </c>
      <c r="G40" s="2">
        <f>LN((Accum06/Init06)*(Int06/(1+Int06))+1)/LN(1+Int06)</f>
        <v>19.99995582685699</v>
      </c>
      <c r="H40" s="20"/>
    </row>
    <row r="41" spans="1:8" ht="12.75">
      <c r="A41" s="20"/>
      <c r="B41" s="20"/>
      <c r="C41" s="22"/>
      <c r="D41" s="20"/>
      <c r="E41" s="20"/>
      <c r="F41" s="20"/>
      <c r="G41" s="20"/>
      <c r="H41" s="20"/>
    </row>
    <row r="43" spans="1:8" ht="15.75">
      <c r="A43" s="33" t="s">
        <v>13</v>
      </c>
      <c r="B43" s="24"/>
      <c r="C43" s="24"/>
      <c r="D43" s="24"/>
      <c r="E43" s="24"/>
      <c r="F43" s="24"/>
      <c r="G43" s="24"/>
      <c r="H43" s="24"/>
    </row>
    <row r="44" spans="1:8" ht="6" customHeight="1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3" t="s">
        <v>18</v>
      </c>
      <c r="B45" s="24"/>
      <c r="C45" s="24"/>
      <c r="D45" s="24"/>
      <c r="E45" s="23" t="s">
        <v>19</v>
      </c>
      <c r="F45" s="24"/>
      <c r="G45" s="24"/>
      <c r="H45" s="24"/>
    </row>
    <row r="46" spans="1:8" ht="12.75">
      <c r="A46" s="24"/>
      <c r="B46" s="24"/>
      <c r="C46" s="24"/>
      <c r="D46" s="24"/>
      <c r="E46" s="25" t="s">
        <v>17</v>
      </c>
      <c r="F46" s="24"/>
      <c r="G46" s="24"/>
      <c r="H46" s="24"/>
    </row>
    <row r="47" spans="1:8" ht="12.75">
      <c r="A47" s="24"/>
      <c r="B47" s="24" t="s">
        <v>3</v>
      </c>
      <c r="C47" s="11">
        <v>20000</v>
      </c>
      <c r="D47" s="24"/>
      <c r="E47" s="24"/>
      <c r="F47" s="24" t="s">
        <v>3</v>
      </c>
      <c r="G47" s="11">
        <v>1000</v>
      </c>
      <c r="H47" s="24"/>
    </row>
    <row r="48" spans="1:8" ht="12.75">
      <c r="A48" s="24"/>
      <c r="B48" s="24" t="s">
        <v>1</v>
      </c>
      <c r="C48" s="13">
        <v>20</v>
      </c>
      <c r="D48" s="24"/>
      <c r="E48" s="24"/>
      <c r="F48" s="24" t="s">
        <v>1</v>
      </c>
      <c r="G48" s="13">
        <v>20</v>
      </c>
      <c r="H48" s="24"/>
    </row>
    <row r="49" spans="1:8" ht="12.75">
      <c r="A49" s="24"/>
      <c r="B49" s="24" t="s">
        <v>25</v>
      </c>
      <c r="C49" s="11">
        <v>77394</v>
      </c>
      <c r="D49" s="24"/>
      <c r="E49" s="24"/>
      <c r="F49" s="24" t="s">
        <v>25</v>
      </c>
      <c r="G49" s="11">
        <v>43865</v>
      </c>
      <c r="H49" s="24"/>
    </row>
    <row r="50" spans="1:8" ht="12.75">
      <c r="A50" s="24"/>
      <c r="B50" s="24"/>
      <c r="C50" s="24"/>
      <c r="D50" s="24"/>
      <c r="E50" s="24"/>
      <c r="F50" s="24"/>
      <c r="G50" s="24"/>
      <c r="H50" s="24"/>
    </row>
    <row r="51" spans="1:8" ht="12.75">
      <c r="A51" s="24"/>
      <c r="B51" s="23" t="s">
        <v>16</v>
      </c>
      <c r="C51" s="3">
        <f>(Accum07/Init07)^(1/Yrs07)-1</f>
        <v>0.07000021481219254</v>
      </c>
      <c r="D51" s="24"/>
      <c r="E51" s="24"/>
      <c r="F51" s="23" t="s">
        <v>16</v>
      </c>
      <c r="G51" s="3">
        <f>RATE(Yrs08,Init08,0,-Accum08,1)</f>
        <v>0.06999966001371116</v>
      </c>
      <c r="H51" s="24"/>
    </row>
    <row r="52" spans="1:8" ht="12.75">
      <c r="A52" s="24"/>
      <c r="B52" s="24"/>
      <c r="C52" s="26"/>
      <c r="D52" s="24"/>
      <c r="E52" s="24"/>
      <c r="F52" s="24"/>
      <c r="G52" s="24"/>
      <c r="H52" s="24"/>
    </row>
    <row r="54" spans="1:8" ht="15.75">
      <c r="A54" s="34" t="s">
        <v>26</v>
      </c>
      <c r="B54" s="9"/>
      <c r="C54" s="9"/>
      <c r="D54" s="9"/>
      <c r="E54" s="9"/>
      <c r="F54" s="9"/>
      <c r="G54" s="9"/>
      <c r="H54" s="9"/>
    </row>
    <row r="55" spans="1:8" ht="6" customHeight="1">
      <c r="A55" s="9"/>
      <c r="B55" s="9"/>
      <c r="C55" s="9"/>
      <c r="D55" s="9"/>
      <c r="E55" s="9"/>
      <c r="F55" s="9"/>
      <c r="G55" s="9"/>
      <c r="H55" s="9"/>
    </row>
    <row r="56" spans="1:8" ht="12.75">
      <c r="A56" s="9"/>
      <c r="B56" s="9" t="s">
        <v>32</v>
      </c>
      <c r="C56" s="12">
        <v>0.01</v>
      </c>
      <c r="D56" s="9"/>
      <c r="E56" s="9"/>
      <c r="F56" s="9" t="s">
        <v>33</v>
      </c>
      <c r="G56" s="12">
        <v>0.05</v>
      </c>
      <c r="H56" s="9"/>
    </row>
    <row r="57" spans="1:8" ht="12.75">
      <c r="A57" s="9"/>
      <c r="B57" s="9" t="s">
        <v>27</v>
      </c>
      <c r="C57" s="17" t="s">
        <v>9</v>
      </c>
      <c r="D57" s="9"/>
      <c r="E57" s="9"/>
      <c r="F57" s="9" t="s">
        <v>28</v>
      </c>
      <c r="G57" s="17" t="s">
        <v>7</v>
      </c>
      <c r="H57" s="9"/>
    </row>
    <row r="58" spans="1:8" ht="12.75">
      <c r="A58" s="9"/>
      <c r="B58" s="9"/>
      <c r="C58" s="9"/>
      <c r="D58" s="9"/>
      <c r="E58" s="9"/>
      <c r="F58" s="9"/>
      <c r="G58" s="9"/>
      <c r="H58" s="9"/>
    </row>
    <row r="59" spans="1:8" ht="12.75">
      <c r="A59" s="9"/>
      <c r="B59" s="8" t="s">
        <v>10</v>
      </c>
      <c r="C59" s="3">
        <f>(1+Conrate)^VLOOKUP(Conper,Per_table,2)-1</f>
        <v>0.12682503013196977</v>
      </c>
      <c r="D59" s="9"/>
      <c r="E59" s="9"/>
      <c r="F59" s="8" t="str">
        <f>TEXT(Annper,"")&amp;" rate"</f>
        <v>Daily rate</v>
      </c>
      <c r="G59" s="3">
        <f>(1+Annrate)^(1/VLOOKUP(Annper,Per_table,2))-1</f>
        <v>0.0001335891116063248</v>
      </c>
      <c r="H59" s="9"/>
    </row>
    <row r="60" spans="1:8" ht="12.75">
      <c r="A60" s="9"/>
      <c r="B60" s="9"/>
      <c r="C60" s="9"/>
      <c r="D60" s="9"/>
      <c r="E60" s="9"/>
      <c r="F60" s="9"/>
      <c r="G60" s="9"/>
      <c r="H60" s="9"/>
    </row>
  </sheetData>
  <sheetProtection sheet="1" objects="1" scenarios="1" formatCells="0"/>
  <dataValidations count="1">
    <dataValidation type="list" allowBlank="1" showInputMessage="1" showErrorMessage="1" sqref="G57 C57">
      <formula1>Periods</formula1>
    </dataValidation>
  </dataValidations>
  <hyperlinks>
    <hyperlink ref="F8" r:id="rId1" display="Read more"/>
  </hyperlinks>
  <printOptions/>
  <pageMargins left="0.75" right="0.75" top="1" bottom="1" header="0.5" footer="0.5"/>
  <pageSetup horizontalDpi="600" verticalDpi="600" orientation="portrait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showGridLines="0" workbookViewId="0" topLeftCell="A1">
      <selection activeCell="E28" sqref="E28"/>
    </sheetView>
  </sheetViews>
  <sheetFormatPr defaultColWidth="9.140625" defaultRowHeight="12.75"/>
  <cols>
    <col min="1" max="1" width="3.57421875" style="0" customWidth="1"/>
  </cols>
  <sheetData>
    <row r="1" ht="15.75">
      <c r="A1" s="4" t="s">
        <v>6</v>
      </c>
    </row>
    <row r="4" spans="2:4" ht="12.75">
      <c r="B4" t="s">
        <v>7</v>
      </c>
      <c r="C4" s="18">
        <v>365.25</v>
      </c>
      <c r="D4" t="s">
        <v>21</v>
      </c>
    </row>
    <row r="5" spans="2:4" ht="12.75">
      <c r="B5" t="s">
        <v>9</v>
      </c>
      <c r="C5" s="18">
        <v>12</v>
      </c>
      <c r="D5" t="s">
        <v>22</v>
      </c>
    </row>
    <row r="6" spans="2:4" ht="12.75">
      <c r="B6" t="s">
        <v>8</v>
      </c>
      <c r="C6" s="18">
        <f>C4/7</f>
        <v>52.17857142857143</v>
      </c>
      <c r="D6" t="s">
        <v>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Michael.Dunn</cp:lastModifiedBy>
  <cp:lastPrinted>2006-02-21T23:15:48Z</cp:lastPrinted>
  <dcterms:created xsi:type="dcterms:W3CDTF">2006-02-17T00:00:20Z</dcterms:created>
  <dcterms:modified xsi:type="dcterms:W3CDTF">2006-02-23T05:21:08Z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